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стр. 1111" sheetId="1" r:id="rId1"/>
  </sheets>
  <externalReferences>
    <externalReference r:id="rId2"/>
  </externalReferences>
  <definedNames>
    <definedName name="Print_AreaFix_9" localSheetId="0">'стр. 1111'!$A$1:$BB$92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 s="1"/>
  <c r="E14" i="1"/>
  <c r="E13" i="1" s="1"/>
  <c r="D14" i="1"/>
  <c r="D13" i="1"/>
  <c r="O12" i="1"/>
  <c r="F12" i="1"/>
  <c r="C11" i="1"/>
  <c r="D16" i="1"/>
  <c r="D18" i="1" s="1"/>
  <c r="AP11" i="1" l="1"/>
  <c r="C13" i="1" l="1"/>
</calcChain>
</file>

<file path=xl/comments1.xml><?xml version="1.0" encoding="utf-8"?>
<comments xmlns="http://schemas.openxmlformats.org/spreadsheetml/2006/main">
  <authors>
    <author>Егошина Анна Александровна</author>
    <author>Русинова Ирина Алексеевна</author>
  </authors>
  <commentList>
    <comment ref="T8" authorId="0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A8" authorId="0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B8" authorId="0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I8" authorId="1">
      <text>
        <r>
          <rPr>
            <b/>
            <sz val="9"/>
            <color indexed="81"/>
            <rFont val="Tahoma"/>
            <family val="2"/>
            <charset val="204"/>
          </rPr>
          <t>Русинова Ирина Алексеевна:</t>
        </r>
        <r>
          <rPr>
            <sz val="9"/>
            <color indexed="81"/>
            <rFont val="Tahoma"/>
            <family val="2"/>
            <charset val="204"/>
          </rPr>
          <t xml:space="preserve">
факт
</t>
        </r>
      </text>
    </comment>
  </commentList>
</comments>
</file>

<file path=xl/sharedStrings.xml><?xml version="1.0" encoding="utf-8"?>
<sst xmlns="http://schemas.openxmlformats.org/spreadsheetml/2006/main" count="78" uniqueCount="24">
  <si>
    <t xml:space="preserve">Всего </t>
  </si>
  <si>
    <t>2021 год</t>
  </si>
  <si>
    <t>2022 год</t>
  </si>
  <si>
    <t>2023 год</t>
  </si>
  <si>
    <t>2024 год</t>
  </si>
  <si>
    <t>2025 год</t>
  </si>
  <si>
    <t>2026 год</t>
  </si>
  <si>
    <t>№</t>
  </si>
  <si>
    <t>Наименование газораспределительной организации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</si>
  <si>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</si>
  <si>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</si>
  <si>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</si>
  <si>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</si>
  <si>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</si>
  <si>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</si>
  <si>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</si>
  <si>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План ввода основных средств, тыс. руб. без НДС</t>
  </si>
  <si>
    <t>средства от применения тарифа на услуги по транспортировке газа, тыс. руб. с НДС</t>
  </si>
  <si>
    <t>АО «Газпром газораспределение Киров»</t>
  </si>
  <si>
    <t>Заместитель генерального директора по экономике и финансам</t>
  </si>
  <si>
    <t>А.М. Слободчиков</t>
  </si>
  <si>
    <t>КВ</t>
  </si>
  <si>
    <t>ПД утв 18.01.2024</t>
  </si>
  <si>
    <t>«9. 	Объемы реализации и финансирования мероприятий в рамках пообъектного плана-графика догазификации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</si>
</sst>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ptos Narrow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 на отправку "/>
      <sheetName val="Итоги маленькие (2)"/>
      <sheetName val="Форма ЕОГ на отправку"/>
      <sheetName val="Свод ИФ"/>
      <sheetName val=" для формы ЕОГ без Иных"/>
      <sheetName val="форма ЕОГ без иных расчет"/>
      <sheetName val="ПД расчет"/>
      <sheetName val="для формы ЕОГ"/>
      <sheetName val="форма ЕОГ"/>
      <sheetName val="Иные 4кв 2023"/>
      <sheetName val="невведенные"/>
      <sheetName val="врезки 2025"/>
    </sheetNames>
    <sheetDataSet>
      <sheetData sheetId="0">
        <row r="14317">
          <cell r="O14317">
            <v>8890834090.0858459</v>
          </cell>
          <cell r="P14317">
            <v>163228965.57822275</v>
          </cell>
          <cell r="Q14317">
            <v>8718327777.5564346</v>
          </cell>
          <cell r="R14317">
            <v>9277347.120000001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X24"/>
  <sheetViews>
    <sheetView tabSelected="1" view="pageBreakPreview" topLeftCell="A40" zoomScale="40" zoomScaleNormal="85" zoomScaleSheetLayoutView="40" workbookViewId="0">
      <selection activeCell="B82" sqref="B82"/>
    </sheetView>
  </sheetViews>
  <sheetFormatPr defaultRowHeight="14.25" outlineLevelCol="1"/>
  <cols>
    <col min="1" max="1" width="5.875" bestFit="1" customWidth="1"/>
    <col min="2" max="2" width="17.75" customWidth="1"/>
    <col min="3" max="3" width="15.25" customWidth="1" outlineLevel="1"/>
    <col min="4" max="4" width="15.875" customWidth="1" outlineLevel="1"/>
    <col min="5" max="5" width="12" customWidth="1" outlineLevel="1"/>
    <col min="6" max="6" width="14" customWidth="1" outlineLevel="1"/>
    <col min="7" max="7" width="15.125" customWidth="1" outlineLevel="1"/>
    <col min="8" max="8" width="13.75" customWidth="1" outlineLevel="1"/>
    <col min="9" max="9" width="13" customWidth="1"/>
    <col min="10" max="10" width="15.875" customWidth="1"/>
    <col min="11" max="11" width="13.375" customWidth="1"/>
    <col min="12" max="12" width="11.75" customWidth="1"/>
    <col min="13" max="13" width="10.875" customWidth="1"/>
    <col min="14" max="14" width="11.75" customWidth="1"/>
    <col min="15" max="15" width="14" customWidth="1"/>
    <col min="16" max="16" width="11.375" customWidth="1"/>
    <col min="17" max="17" width="12.75" customWidth="1"/>
    <col min="18" max="18" width="15.75" customWidth="1"/>
    <col min="19" max="19" width="12.125" customWidth="1"/>
    <col min="20" max="20" width="15" customWidth="1"/>
    <col min="21" max="21" width="13.25" customWidth="1"/>
    <col min="22" max="24" width="12.125" customWidth="1"/>
    <col min="25" max="25" width="17.25" customWidth="1"/>
    <col min="26" max="26" width="12.125" customWidth="1"/>
    <col min="27" max="27" width="16.75" customWidth="1"/>
    <col min="28" max="28" width="15" customWidth="1"/>
    <col min="29" max="29" width="16" customWidth="1"/>
    <col min="30" max="30" width="12.125" customWidth="1"/>
    <col min="31" max="31" width="13.875" customWidth="1"/>
    <col min="32" max="32" width="14.875" customWidth="1"/>
    <col min="33" max="33" width="12.125" customWidth="1"/>
    <col min="34" max="34" width="16.75" customWidth="1"/>
    <col min="35" max="35" width="12.125" customWidth="1"/>
    <col min="36" max="36" width="13.875" customWidth="1"/>
    <col min="37" max="37" width="13.125" customWidth="1"/>
    <col min="38" max="38" width="12.75" customWidth="1"/>
    <col min="39" max="39" width="14.625" customWidth="1"/>
    <col min="40" max="40" width="12.375" customWidth="1"/>
    <col min="41" max="41" width="13.125" customWidth="1"/>
    <col min="42" max="42" width="12.25" customWidth="1"/>
    <col min="43" max="43" width="15.375" customWidth="1"/>
    <col min="44" max="44" width="13" customWidth="1"/>
    <col min="45" max="45" width="12.75" customWidth="1"/>
    <col min="46" max="46" width="14.625" customWidth="1"/>
    <col min="47" max="47" width="12.375" customWidth="1"/>
    <col min="48" max="48" width="13.625" customWidth="1"/>
    <col min="49" max="49" width="10.25" bestFit="1" customWidth="1"/>
    <col min="50" max="50" width="15.375" customWidth="1"/>
  </cols>
  <sheetData>
    <row r="2" spans="1:50" ht="18.75">
      <c r="B2" s="19" t="s">
        <v>23</v>
      </c>
    </row>
    <row r="3" spans="1:50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0" ht="60.75" customHeight="1">
      <c r="A4" s="20" t="s">
        <v>7</v>
      </c>
      <c r="B4" s="23" t="s">
        <v>8</v>
      </c>
      <c r="C4" s="20" t="s">
        <v>0</v>
      </c>
      <c r="D4" s="20"/>
      <c r="E4" s="20"/>
      <c r="F4" s="20"/>
      <c r="G4" s="20"/>
      <c r="H4" s="20"/>
      <c r="I4" s="20" t="s">
        <v>1</v>
      </c>
      <c r="J4" s="20"/>
      <c r="K4" s="20"/>
      <c r="L4" s="20"/>
      <c r="M4" s="20"/>
      <c r="N4" s="20"/>
      <c r="O4" s="20"/>
      <c r="P4" s="20" t="s">
        <v>2</v>
      </c>
      <c r="Q4" s="20"/>
      <c r="R4" s="20"/>
      <c r="S4" s="20"/>
      <c r="T4" s="20"/>
      <c r="U4" s="20"/>
      <c r="V4" s="20"/>
      <c r="W4" s="20" t="s">
        <v>3</v>
      </c>
      <c r="X4" s="20"/>
      <c r="Y4" s="20"/>
      <c r="Z4" s="20"/>
      <c r="AA4" s="20"/>
      <c r="AB4" s="20"/>
      <c r="AC4" s="20"/>
      <c r="AD4" s="20" t="s">
        <v>4</v>
      </c>
      <c r="AE4" s="20"/>
      <c r="AF4" s="20"/>
      <c r="AG4" s="20"/>
      <c r="AH4" s="20"/>
      <c r="AI4" s="20"/>
      <c r="AJ4" s="20"/>
      <c r="AK4" s="20" t="s">
        <v>5</v>
      </c>
      <c r="AL4" s="20"/>
      <c r="AM4" s="20"/>
      <c r="AN4" s="20"/>
      <c r="AO4" s="20"/>
      <c r="AP4" s="20"/>
      <c r="AQ4" s="20"/>
      <c r="AR4" s="20" t="s">
        <v>6</v>
      </c>
      <c r="AS4" s="20"/>
      <c r="AT4" s="20"/>
      <c r="AU4" s="20"/>
      <c r="AV4" s="20"/>
      <c r="AW4" s="20"/>
      <c r="AX4" s="20"/>
    </row>
    <row r="5" spans="1:50" ht="81" customHeight="1">
      <c r="A5" s="20"/>
      <c r="B5" s="23"/>
      <c r="C5" s="20" t="s">
        <v>9</v>
      </c>
      <c r="D5" s="20"/>
      <c r="E5" s="20"/>
      <c r="F5" s="20"/>
      <c r="G5" s="20" t="s">
        <v>10</v>
      </c>
      <c r="H5" s="20"/>
      <c r="I5" s="20" t="s">
        <v>9</v>
      </c>
      <c r="J5" s="20"/>
      <c r="K5" s="20"/>
      <c r="L5" s="20"/>
      <c r="M5" s="20"/>
      <c r="N5" s="20" t="s">
        <v>10</v>
      </c>
      <c r="O5" s="20"/>
      <c r="P5" s="20" t="s">
        <v>9</v>
      </c>
      <c r="Q5" s="20"/>
      <c r="R5" s="20"/>
      <c r="S5" s="20"/>
      <c r="T5" s="20"/>
      <c r="U5" s="20" t="s">
        <v>10</v>
      </c>
      <c r="V5" s="20"/>
      <c r="W5" s="20" t="s">
        <v>9</v>
      </c>
      <c r="X5" s="20"/>
      <c r="Y5" s="20"/>
      <c r="Z5" s="20"/>
      <c r="AA5" s="20"/>
      <c r="AB5" s="20" t="s">
        <v>10</v>
      </c>
      <c r="AC5" s="20"/>
      <c r="AD5" s="20" t="s">
        <v>9</v>
      </c>
      <c r="AE5" s="20"/>
      <c r="AF5" s="20"/>
      <c r="AG5" s="20"/>
      <c r="AH5" s="20"/>
      <c r="AI5" s="20" t="s">
        <v>10</v>
      </c>
      <c r="AJ5" s="20"/>
      <c r="AK5" s="20" t="s">
        <v>9</v>
      </c>
      <c r="AL5" s="20"/>
      <c r="AM5" s="20"/>
      <c r="AN5" s="20"/>
      <c r="AO5" s="20"/>
      <c r="AP5" s="20" t="s">
        <v>10</v>
      </c>
      <c r="AQ5" s="20"/>
      <c r="AR5" s="20" t="s">
        <v>9</v>
      </c>
      <c r="AS5" s="20"/>
      <c r="AT5" s="20"/>
      <c r="AU5" s="20"/>
      <c r="AV5" s="20"/>
      <c r="AW5" s="20" t="s">
        <v>10</v>
      </c>
      <c r="AX5" s="20"/>
    </row>
    <row r="6" spans="1:50" ht="409.5" customHeight="1">
      <c r="A6" s="20"/>
      <c r="B6" s="23"/>
      <c r="C6" s="11" t="s">
        <v>11</v>
      </c>
      <c r="D6" s="11" t="s">
        <v>12</v>
      </c>
      <c r="E6" s="11" t="s">
        <v>13</v>
      </c>
      <c r="F6" s="11" t="s">
        <v>14</v>
      </c>
      <c r="G6" s="12" t="s">
        <v>15</v>
      </c>
      <c r="H6" s="11" t="s">
        <v>16</v>
      </c>
      <c r="I6" s="11" t="s">
        <v>11</v>
      </c>
      <c r="J6" s="11" t="s">
        <v>17</v>
      </c>
      <c r="K6" s="11" t="s">
        <v>12</v>
      </c>
      <c r="L6" s="11" t="s">
        <v>13</v>
      </c>
      <c r="M6" s="11" t="s">
        <v>14</v>
      </c>
      <c r="N6" s="11" t="s">
        <v>15</v>
      </c>
      <c r="O6" s="11" t="s">
        <v>16</v>
      </c>
      <c r="P6" s="11" t="s">
        <v>11</v>
      </c>
      <c r="Q6" s="11" t="s">
        <v>17</v>
      </c>
      <c r="R6" s="11" t="s">
        <v>12</v>
      </c>
      <c r="S6" s="11" t="s">
        <v>13</v>
      </c>
      <c r="T6" s="11" t="s">
        <v>14</v>
      </c>
      <c r="U6" s="11" t="s">
        <v>15</v>
      </c>
      <c r="V6" s="11" t="s">
        <v>16</v>
      </c>
      <c r="W6" s="11" t="s">
        <v>11</v>
      </c>
      <c r="X6" s="11" t="s">
        <v>17</v>
      </c>
      <c r="Y6" s="11" t="s">
        <v>12</v>
      </c>
      <c r="Z6" s="11" t="s">
        <v>13</v>
      </c>
      <c r="AA6" s="11" t="s">
        <v>14</v>
      </c>
      <c r="AB6" s="11" t="s">
        <v>15</v>
      </c>
      <c r="AC6" s="11" t="s">
        <v>16</v>
      </c>
      <c r="AD6" s="11" t="s">
        <v>11</v>
      </c>
      <c r="AE6" s="11" t="s">
        <v>17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16</v>
      </c>
      <c r="AK6" s="11" t="s">
        <v>11</v>
      </c>
      <c r="AL6" s="11" t="s">
        <v>17</v>
      </c>
      <c r="AM6" s="11" t="s">
        <v>12</v>
      </c>
      <c r="AN6" s="11" t="s">
        <v>13</v>
      </c>
      <c r="AO6" s="11" t="s">
        <v>14</v>
      </c>
      <c r="AP6" s="11" t="s">
        <v>15</v>
      </c>
      <c r="AQ6" s="11" t="s">
        <v>16</v>
      </c>
      <c r="AR6" s="11" t="s">
        <v>11</v>
      </c>
      <c r="AS6" s="11" t="s">
        <v>17</v>
      </c>
      <c r="AT6" s="11" t="s">
        <v>12</v>
      </c>
      <c r="AU6" s="11" t="s">
        <v>13</v>
      </c>
      <c r="AV6" s="11" t="s">
        <v>14</v>
      </c>
      <c r="AW6" s="11" t="s">
        <v>15</v>
      </c>
      <c r="AX6" s="11" t="s">
        <v>16</v>
      </c>
    </row>
    <row r="7" spans="1:50" s="2" customFormat="1" ht="18.75">
      <c r="A7" s="18">
        <v>1</v>
      </c>
      <c r="B7" s="14">
        <v>2</v>
      </c>
      <c r="C7" s="13">
        <v>3</v>
      </c>
      <c r="D7" s="14">
        <v>4</v>
      </c>
      <c r="E7" s="13">
        <v>5</v>
      </c>
      <c r="F7" s="14">
        <v>6</v>
      </c>
      <c r="G7" s="18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8">
        <v>13</v>
      </c>
      <c r="N7" s="14">
        <v>14</v>
      </c>
      <c r="O7" s="13">
        <v>15</v>
      </c>
      <c r="P7" s="14">
        <v>16</v>
      </c>
      <c r="Q7" s="13">
        <v>17</v>
      </c>
      <c r="R7" s="14">
        <v>18</v>
      </c>
      <c r="S7" s="18">
        <v>19</v>
      </c>
      <c r="T7" s="14">
        <v>20</v>
      </c>
      <c r="U7" s="13">
        <v>21</v>
      </c>
      <c r="V7" s="14">
        <v>22</v>
      </c>
      <c r="W7" s="13">
        <v>23</v>
      </c>
      <c r="X7" s="14">
        <v>24</v>
      </c>
      <c r="Y7" s="18">
        <v>25</v>
      </c>
      <c r="Z7" s="14">
        <v>26</v>
      </c>
      <c r="AA7" s="13">
        <v>27</v>
      </c>
      <c r="AB7" s="14">
        <v>28</v>
      </c>
      <c r="AC7" s="13">
        <v>29</v>
      </c>
      <c r="AD7" s="14">
        <v>30</v>
      </c>
      <c r="AE7" s="18">
        <v>31</v>
      </c>
      <c r="AF7" s="14">
        <v>32</v>
      </c>
      <c r="AG7" s="13">
        <v>33</v>
      </c>
      <c r="AH7" s="14">
        <v>34</v>
      </c>
      <c r="AI7" s="13">
        <v>35</v>
      </c>
      <c r="AJ7" s="14">
        <v>36</v>
      </c>
      <c r="AK7" s="18">
        <v>37</v>
      </c>
      <c r="AL7" s="14">
        <v>38</v>
      </c>
      <c r="AM7" s="13">
        <v>39</v>
      </c>
      <c r="AN7" s="14">
        <v>40</v>
      </c>
      <c r="AO7" s="13">
        <v>41</v>
      </c>
      <c r="AP7" s="14">
        <v>42</v>
      </c>
      <c r="AQ7" s="18">
        <v>43</v>
      </c>
      <c r="AR7" s="14">
        <v>44</v>
      </c>
      <c r="AS7" s="13">
        <v>45</v>
      </c>
      <c r="AT7" s="14">
        <v>46</v>
      </c>
      <c r="AU7" s="13">
        <v>47</v>
      </c>
      <c r="AV7" s="14">
        <v>48</v>
      </c>
      <c r="AW7" s="18">
        <v>49</v>
      </c>
      <c r="AX7" s="14">
        <v>50</v>
      </c>
    </row>
    <row r="8" spans="1:50" s="2" customFormat="1" ht="193.5" customHeight="1">
      <c r="A8" s="15">
        <v>1</v>
      </c>
      <c r="B8" s="16" t="s">
        <v>18</v>
      </c>
      <c r="C8" s="17">
        <v>10669000.908305587</v>
      </c>
      <c r="D8" s="17">
        <v>195874.75869386733</v>
      </c>
      <c r="E8" s="17">
        <v>11132.816543999999</v>
      </c>
      <c r="F8" s="17">
        <v>10461993.333067719</v>
      </c>
      <c r="G8" s="17">
        <v>10669000.902922658</v>
      </c>
      <c r="H8" s="17">
        <v>8890834.0902546588</v>
      </c>
      <c r="I8" s="17">
        <v>7085.7435458673208</v>
      </c>
      <c r="J8" s="17">
        <v>0</v>
      </c>
      <c r="K8" s="17">
        <v>7085.7435458673208</v>
      </c>
      <c r="L8" s="17">
        <v>0</v>
      </c>
      <c r="M8" s="17">
        <v>0</v>
      </c>
      <c r="N8" s="17">
        <v>26798.284799999998</v>
      </c>
      <c r="O8" s="17">
        <v>5904.7862882227673</v>
      </c>
      <c r="P8" s="17">
        <v>2663807.5851479997</v>
      </c>
      <c r="Q8" s="17">
        <v>0</v>
      </c>
      <c r="R8" s="17">
        <v>188789.01514800001</v>
      </c>
      <c r="S8" s="17">
        <v>0</v>
      </c>
      <c r="T8" s="17">
        <v>2475018.5699999998</v>
      </c>
      <c r="U8" s="17">
        <v>3200531.1227999995</v>
      </c>
      <c r="V8" s="17">
        <v>1231445.3751842836</v>
      </c>
      <c r="W8" s="17">
        <v>2045641.21</v>
      </c>
      <c r="X8" s="17">
        <v>0</v>
      </c>
      <c r="Y8" s="17">
        <v>0</v>
      </c>
      <c r="Z8" s="17">
        <v>0</v>
      </c>
      <c r="AA8" s="17">
        <v>2045641.21</v>
      </c>
      <c r="AB8" s="17">
        <v>3893446.5599999996</v>
      </c>
      <c r="AC8" s="17">
        <v>3549974.3738260553</v>
      </c>
      <c r="AD8" s="17">
        <v>2363854.6537139998</v>
      </c>
      <c r="AE8" s="17">
        <v>0</v>
      </c>
      <c r="AF8" s="17">
        <v>0</v>
      </c>
      <c r="AG8" s="17">
        <v>11132.816543999999</v>
      </c>
      <c r="AH8" s="17">
        <v>2352721.8371699997</v>
      </c>
      <c r="AI8" s="17">
        <v>2834263.1156759998</v>
      </c>
      <c r="AJ8" s="17">
        <v>3043170.1219172142</v>
      </c>
      <c r="AK8" s="17">
        <v>3463777.0102777206</v>
      </c>
      <c r="AL8" s="17">
        <v>0</v>
      </c>
      <c r="AM8" s="17">
        <v>0</v>
      </c>
      <c r="AN8" s="17">
        <v>0</v>
      </c>
      <c r="AO8" s="17">
        <v>3463777.0102777206</v>
      </c>
      <c r="AP8" s="17">
        <v>589127.11402665777</v>
      </c>
      <c r="AQ8" s="17">
        <v>956310.51168888155</v>
      </c>
      <c r="AR8" s="17">
        <v>124834.70561999999</v>
      </c>
      <c r="AS8" s="17">
        <v>0</v>
      </c>
      <c r="AT8" s="17">
        <v>0</v>
      </c>
      <c r="AU8" s="17">
        <v>0</v>
      </c>
      <c r="AV8" s="17">
        <v>124834.70561999999</v>
      </c>
      <c r="AW8" s="17">
        <v>124834.70561999999</v>
      </c>
      <c r="AX8" s="17">
        <v>104028.92134999999</v>
      </c>
    </row>
    <row r="9" spans="1:50" ht="15">
      <c r="A9" s="5"/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7"/>
      <c r="P9" s="6"/>
      <c r="Q9" s="6"/>
      <c r="R9" s="6"/>
      <c r="S9" s="6"/>
      <c r="T9" s="6"/>
      <c r="U9" s="7"/>
      <c r="V9" s="7"/>
      <c r="W9" s="6"/>
      <c r="X9" s="6"/>
      <c r="Y9" s="6"/>
      <c r="Z9" s="6"/>
      <c r="AA9" s="6"/>
      <c r="AD9" s="6"/>
      <c r="AE9" s="6"/>
      <c r="AF9" s="6"/>
      <c r="AG9" s="6"/>
      <c r="AH9" s="6"/>
      <c r="AI9" s="6"/>
      <c r="AJ9" s="7"/>
    </row>
    <row r="10" spans="1:50" ht="15">
      <c r="A10" s="5"/>
      <c r="B10" s="5"/>
      <c r="C10" s="6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7"/>
      <c r="P10" s="6"/>
      <c r="Q10" s="6"/>
      <c r="R10" s="6"/>
      <c r="S10" s="6"/>
      <c r="T10" s="6"/>
      <c r="U10" s="6"/>
      <c r="V10" s="7"/>
      <c r="W10" s="6"/>
      <c r="X10" s="6"/>
      <c r="Y10" s="6"/>
      <c r="Z10" s="6"/>
      <c r="AA10" s="6"/>
      <c r="AD10" s="6"/>
      <c r="AE10" s="6"/>
      <c r="AF10" s="6"/>
      <c r="AG10" s="6"/>
      <c r="AH10" s="6"/>
      <c r="AI10" s="6"/>
      <c r="AJ10" s="7"/>
    </row>
    <row r="11" spans="1:50" ht="50.25" hidden="1" customHeight="1">
      <c r="A11" s="5"/>
      <c r="B11" s="5"/>
      <c r="C11" s="6">
        <f>'[1]ПД на отправку '!O14317</f>
        <v>8890834090.0858459</v>
      </c>
      <c r="D11" s="5"/>
      <c r="E11" s="5"/>
      <c r="F11" s="5"/>
      <c r="G11" s="6"/>
      <c r="H11" s="5"/>
      <c r="I11" s="21" t="s">
        <v>19</v>
      </c>
      <c r="J11" s="21"/>
      <c r="K11" s="21"/>
      <c r="L11" s="21"/>
      <c r="M11" s="21"/>
      <c r="N11" s="21"/>
      <c r="O11" s="21"/>
      <c r="P11" s="21"/>
      <c r="Q11" s="6"/>
      <c r="R11" s="6"/>
      <c r="S11" s="6"/>
      <c r="T11" s="6"/>
      <c r="V11" s="7"/>
      <c r="W11" s="6"/>
      <c r="X11" s="6"/>
      <c r="Y11" s="22" t="s">
        <v>20</v>
      </c>
      <c r="Z11" s="22"/>
      <c r="AA11" s="22"/>
      <c r="AD11" s="6"/>
      <c r="AE11" s="6"/>
      <c r="AF11" s="6"/>
      <c r="AG11" s="6"/>
      <c r="AH11" s="6"/>
      <c r="AI11" s="6"/>
      <c r="AJ11" s="7"/>
      <c r="AP11" s="8" t="e">
        <f>AP8+AV8-AQ8-#REF!</f>
        <v>#REF!</v>
      </c>
    </row>
    <row r="12" spans="1:50" ht="15" hidden="1">
      <c r="F12" s="8">
        <f>'[1]ПД на отправку '!Q14317/1000*1.2</f>
        <v>10461993.333067721</v>
      </c>
      <c r="I12" s="8"/>
      <c r="J12" t="s">
        <v>21</v>
      </c>
      <c r="O12">
        <f>8724546750.34644/1000*1.2</f>
        <v>10469456.100415727</v>
      </c>
    </row>
    <row r="13" spans="1:50" ht="15" hidden="1">
      <c r="C13" s="9">
        <f>C8/1.2</f>
        <v>8890834.090254657</v>
      </c>
      <c r="D13" s="9">
        <f>D14</f>
        <v>163228.96557822276</v>
      </c>
      <c r="E13" s="9">
        <f>E14</f>
        <v>9277.3471200000004</v>
      </c>
      <c r="F13" s="9">
        <f>F14</f>
        <v>8718327.7775564343</v>
      </c>
    </row>
    <row r="14" spans="1:50" ht="15" hidden="1">
      <c r="D14" s="8">
        <f>'[1]ПД на отправку '!P14317/1000</f>
        <v>163228.96557822276</v>
      </c>
      <c r="E14">
        <f>'[1]ПД на отправку '!R14317/1000</f>
        <v>9277.3471200000004</v>
      </c>
      <c r="F14" s="8">
        <f>'[1]ПД на отправку '!Q14317/1000</f>
        <v>8718327.7775564343</v>
      </c>
      <c r="O14">
        <v>8724546750.3464394</v>
      </c>
    </row>
    <row r="15" spans="1:50" ht="15" hidden="1"/>
    <row r="16" spans="1:50" ht="15" hidden="1">
      <c r="D16" s="9">
        <f>H8*1.2</f>
        <v>10669000.908305591</v>
      </c>
    </row>
    <row r="17" spans="1:36" ht="15" hidden="1"/>
    <row r="18" spans="1:36" ht="15" hidden="1">
      <c r="D18" s="6">
        <f>D16-N8-U8-AB8-AP8</f>
        <v>2959097.8266789331</v>
      </c>
    </row>
    <row r="19" spans="1:36" ht="15" hidden="1"/>
    <row r="20" spans="1:36" ht="15" hidden="1">
      <c r="B20" t="s">
        <v>22</v>
      </c>
    </row>
    <row r="21" spans="1:36" ht="15" hidden="1"/>
    <row r="22" spans="1:36" ht="38.25" hidden="1">
      <c r="A22" s="3">
        <v>1</v>
      </c>
      <c r="B22" s="4" t="s">
        <v>18</v>
      </c>
      <c r="C22" s="9">
        <v>8497938.25</v>
      </c>
      <c r="D22" s="9">
        <v>196134.05</v>
      </c>
      <c r="E22" s="9">
        <v>452466.46</v>
      </c>
      <c r="F22" s="9">
        <v>7849337.7400000002</v>
      </c>
      <c r="G22" s="9">
        <v>8497938.25</v>
      </c>
      <c r="H22" s="9">
        <v>7081615.21</v>
      </c>
      <c r="I22" s="9">
        <v>7248.86</v>
      </c>
      <c r="J22" s="9">
        <v>0</v>
      </c>
      <c r="K22" s="9">
        <v>7248.86</v>
      </c>
      <c r="L22" s="9">
        <v>0</v>
      </c>
      <c r="M22" s="9">
        <v>0</v>
      </c>
      <c r="N22" s="9">
        <v>26798.28</v>
      </c>
      <c r="O22" s="9">
        <v>6040.72</v>
      </c>
      <c r="P22" s="9">
        <v>2663903.7599999998</v>
      </c>
      <c r="Q22" s="9">
        <v>0</v>
      </c>
      <c r="R22" s="9">
        <v>188885.19</v>
      </c>
      <c r="S22" s="9">
        <v>0</v>
      </c>
      <c r="T22" s="9">
        <v>2475018.5699999998</v>
      </c>
      <c r="U22" s="9">
        <v>3200531.12</v>
      </c>
      <c r="V22" s="9">
        <v>1233468.5900000001</v>
      </c>
      <c r="W22" s="9">
        <v>2705248.87</v>
      </c>
      <c r="X22" s="9">
        <v>0</v>
      </c>
      <c r="Y22" s="9">
        <v>0</v>
      </c>
      <c r="Z22" s="9">
        <v>163077.07</v>
      </c>
      <c r="AA22" s="10">
        <v>2542171.7999999998</v>
      </c>
      <c r="AB22" s="10">
        <v>4093751.3</v>
      </c>
      <c r="AC22" s="9">
        <v>4032893.41</v>
      </c>
      <c r="AD22" s="9">
        <v>3121536.76</v>
      </c>
      <c r="AE22" s="9">
        <v>0</v>
      </c>
      <c r="AF22" s="9">
        <v>0</v>
      </c>
      <c r="AG22" s="9">
        <v>289389.39</v>
      </c>
      <c r="AH22" s="9">
        <v>2832147.37</v>
      </c>
      <c r="AI22" s="9">
        <v>1176857.55</v>
      </c>
      <c r="AJ22" s="9">
        <v>1809212.49</v>
      </c>
    </row>
    <row r="23" spans="1:36" ht="15" hidden="1"/>
    <row r="24" spans="1:36" ht="15" hidden="1"/>
  </sheetData>
  <mergeCells count="25">
    <mergeCell ref="I11:P11"/>
    <mergeCell ref="Y11:AA11"/>
    <mergeCell ref="B4:B6"/>
    <mergeCell ref="A4:A6"/>
    <mergeCell ref="AB5:AC5"/>
    <mergeCell ref="C5:F5"/>
    <mergeCell ref="G5:H5"/>
    <mergeCell ref="I5:M5"/>
    <mergeCell ref="N5:O5"/>
    <mergeCell ref="C4:H4"/>
    <mergeCell ref="I4:O4"/>
    <mergeCell ref="P4:V4"/>
    <mergeCell ref="W4:AC4"/>
    <mergeCell ref="AW5:AX5"/>
    <mergeCell ref="AD5:AH5"/>
    <mergeCell ref="AI5:AJ5"/>
    <mergeCell ref="AK5:AO5"/>
    <mergeCell ref="AP5:AQ5"/>
    <mergeCell ref="AR5:AV5"/>
    <mergeCell ref="AR4:AX4"/>
    <mergeCell ref="AD4:AJ4"/>
    <mergeCell ref="AK4:AQ4"/>
    <mergeCell ref="P5:T5"/>
    <mergeCell ref="U5:V5"/>
    <mergeCell ref="W5:AA5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17" firstPageNumber="1111" fitToHeight="0" orientation="landscape" useFirstPageNumber="1" r:id="rId1"/>
  <headerFooter>
    <oddHeader>&amp;C&amp;"Times New Roman,обычный"&amp;12&amp;P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1111</vt:lpstr>
      <vt:lpstr>'стр. 1111'!Print_AreaFix_9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Татьяна С. Гудовских</cp:lastModifiedBy>
  <cp:lastPrinted>2025-04-28T09:29:37Z</cp:lastPrinted>
  <dcterms:created xsi:type="dcterms:W3CDTF">2025-04-28T09:22:27Z</dcterms:created>
  <dcterms:modified xsi:type="dcterms:W3CDTF">2025-05-23T12:11:00Z</dcterms:modified>
</cp:coreProperties>
</file>